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★도미니카 결재★\"/>
    </mc:Choice>
  </mc:AlternateContent>
  <xr:revisionPtr revIDLastSave="0" documentId="13_ncr:1_{44DE13D2-E491-4290-AFAE-76D08C66849D}" xr6:coauthVersionLast="36" xr6:coauthVersionMax="36" xr10:uidLastSave="{00000000-0000-0000-0000-000000000000}"/>
  <bookViews>
    <workbookView xWindow="0" yWindow="0" windowWidth="28800" windowHeight="11640" tabRatio="598" xr2:uid="{00000000-000D-0000-FFFF-FFFF00000000}"/>
  </bookViews>
  <sheets>
    <sheet name="자체정량평가표" sheetId="2" r:id="rId1"/>
  </sheets>
  <definedNames>
    <definedName name="_xlnm.Print_Area" localSheetId="0">자체정량평가표!$A$1:$M$42</definedName>
  </definedNames>
  <calcPr calcId="191029"/>
</workbook>
</file>

<file path=xl/calcChain.xml><?xml version="1.0" encoding="utf-8"?>
<calcChain xmlns="http://schemas.openxmlformats.org/spreadsheetml/2006/main">
  <c r="G39" i="2" l="1"/>
  <c r="H39" i="2" s="1"/>
  <c r="G40" i="2"/>
  <c r="H40" i="2" s="1"/>
  <c r="G38" i="2"/>
  <c r="H38" i="2" s="1"/>
  <c r="H41" i="2" l="1"/>
  <c r="C41" i="2" l="1"/>
  <c r="K19" i="2"/>
  <c r="C33" i="2"/>
  <c r="K33" i="2" l="1"/>
  <c r="H17" i="2" l="1"/>
  <c r="H14" i="2"/>
  <c r="H32" i="2" l="1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18" i="2"/>
  <c r="H16" i="2"/>
  <c r="I16" i="2" s="1"/>
  <c r="H15" i="2"/>
  <c r="H13" i="2"/>
  <c r="H12" i="2"/>
  <c r="H11" i="2"/>
  <c r="H10" i="2"/>
  <c r="J24" i="2" l="1"/>
  <c r="L24" i="2" s="1"/>
  <c r="M24" i="2" s="1"/>
  <c r="I33" i="2"/>
  <c r="J16" i="2"/>
  <c r="L16" i="2" s="1"/>
  <c r="M16" i="2" s="1"/>
  <c r="D6" i="2"/>
  <c r="G41" i="2"/>
  <c r="I13" i="2"/>
  <c r="I10" i="2"/>
  <c r="J10" i="2" l="1"/>
  <c r="L10" i="2" s="1"/>
  <c r="M10" i="2" s="1"/>
  <c r="J13" i="2"/>
  <c r="L13" i="2" s="1"/>
  <c r="M13" i="2" s="1"/>
  <c r="M33" i="2"/>
  <c r="D5" i="2" s="1"/>
  <c r="M19" i="2" l="1"/>
  <c r="D4" i="2" s="1"/>
  <c r="E4" i="2" s="1"/>
</calcChain>
</file>

<file path=xl/sharedStrings.xml><?xml version="1.0" encoding="utf-8"?>
<sst xmlns="http://schemas.openxmlformats.org/spreadsheetml/2006/main" count="113" uniqueCount="66">
  <si>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</si>
  <si>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</si>
  <si>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</si>
  <si>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</si>
  <si>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</si>
  <si>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</si>
  <si>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</si>
  <si>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</si>
  <si>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</si>
  <si>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</si>
  <si>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</si>
  <si>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</si>
  <si>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</si>
  <si>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</si>
  <si>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</si>
  <si>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</si>
  <si>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</si>
  <si>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</si>
  <si>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</si>
  <si>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</si>
  <si>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</si>
  <si>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</si>
  <si>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</si>
  <si>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</si>
  <si>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</si>
  <si>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</si>
  <si>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</si>
  <si>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</si>
  <si>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</si>
  <si>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</si>
  <si>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</si>
  <si>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</si>
  <si>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</si>
  <si>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</si>
  <si>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</si>
  <si>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</si>
  <si>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</si>
  <si>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</si>
  <si>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</si>
  <si>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</si>
  <si>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</si>
  <si>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</si>
  <si>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</si>
  <si>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</si>
  <si>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</si>
  <si>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</si>
  <si>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</si>
  <si>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</si>
  <si>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</si>
  <si>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</si>
  <si>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</si>
  <si>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</si>
  <si>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</si>
  <si>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</si>
  <si>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</si>
  <si>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</si>
  <si>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</si>
  <si>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</si>
  <si>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</si>
  <si>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</si>
  <si>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제안서 P.14</t>
    <phoneticPr fontId="16" type="noConversion"/>
  </si>
  <si>
    <t>제안서 P.18</t>
    <phoneticPr fontId="16" type="noConversion"/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</si>
  <si>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</si>
  <si>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</si>
  <si>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</si>
  <si>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OO회계법인/OOO/법무법인OOO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</si>
</sst>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0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3" xfId="0" applyNumberFormat="1" applyFont="1" applyFill="1" applyBorder="1" applyAlignment="1">
      <alignment horizontal="center" vertical="center"/>
    </xf>
    <xf numFmtId="177" fontId="0" fillId="0" borderId="33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4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179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4" xfId="2" applyNumberFormat="1" applyFont="1" applyBorder="1">
      <alignment vertical="center"/>
    </xf>
    <xf numFmtId="0" fontId="5" fillId="0" borderId="44" xfId="0" applyNumberFormat="1" applyFont="1" applyBorder="1" applyAlignment="1">
      <alignment horizontal="left" vertical="center"/>
    </xf>
    <xf numFmtId="0" fontId="5" fillId="0" borderId="36" xfId="0" applyNumberFormat="1" applyFont="1" applyBorder="1" applyAlignment="1">
      <alignment horizontal="left" vertical="center"/>
    </xf>
    <xf numFmtId="0" fontId="0" fillId="0" borderId="13" xfId="0" applyNumberFormat="1" applyBorder="1" applyAlignment="1">
      <alignment horizontal="center" vertical="center"/>
    </xf>
    <xf numFmtId="9" fontId="5" fillId="0" borderId="35" xfId="0" applyNumberFormat="1" applyFont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5" borderId="34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41" xfId="0" applyNumberFormat="1" applyFont="1" applyFill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0" fontId="0" fillId="0" borderId="33" xfId="0" applyNumberFormat="1" applyFont="1" applyFill="1" applyBorder="1" applyAlignment="1">
      <alignment horizontal="left" vertical="center"/>
    </xf>
    <xf numFmtId="177" fontId="7" fillId="3" borderId="33" xfId="0" applyNumberFormat="1" applyFont="1" applyFill="1" applyBorder="1" applyAlignment="1">
      <alignment horizontal="center" vertical="center"/>
    </xf>
    <xf numFmtId="0" fontId="7" fillId="3" borderId="33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43" xfId="1" applyNumberFormat="1" applyFont="1" applyBorder="1" applyAlignment="1">
      <alignment horizontal="center" vertical="center"/>
    </xf>
    <xf numFmtId="9" fontId="0" fillId="0" borderId="36" xfId="1" applyNumberFormat="1" applyFont="1" applyBorder="1" applyAlignment="1">
      <alignment horizontal="center" vertical="center"/>
    </xf>
    <xf numFmtId="9" fontId="0" fillId="0" borderId="39" xfId="1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1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9" fontId="17" fillId="0" borderId="5" xfId="1" applyNumberFormat="1" applyFont="1" applyBorder="1" applyAlignment="1">
      <alignment horizontal="center" vertical="center"/>
    </xf>
    <xf numFmtId="180" fontId="0" fillId="3" borderId="27" xfId="0" applyNumberFormat="1" applyFont="1" applyFill="1" applyBorder="1" applyAlignment="1">
      <alignment horizontal="center" vertical="center"/>
    </xf>
    <xf numFmtId="180" fontId="0" fillId="3" borderId="37" xfId="0" applyNumberFormat="1" applyFont="1" applyFill="1" applyBorder="1" applyAlignment="1">
      <alignment horizontal="center" vertical="center"/>
    </xf>
    <xf numFmtId="180" fontId="0" fillId="3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5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0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10" fillId="0" borderId="4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2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180" fontId="8" fillId="4" borderId="27" xfId="0" applyNumberFormat="1" applyFont="1" applyFill="1" applyBorder="1" applyAlignment="1">
      <alignment horizontal="center" vertical="center"/>
    </xf>
    <xf numFmtId="180" fontId="8" fillId="4" borderId="37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3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H1" sqref="H1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130" t="s">
        <v>38</v>
      </c>
      <c r="B1" s="130"/>
      <c r="C1" s="130"/>
      <c r="D1" s="130"/>
      <c r="E1" s="130"/>
      <c r="G1" s="125" t="s">
        <v>40</v>
      </c>
      <c r="H1" s="121">
        <v>940000000</v>
      </c>
      <c r="I1" s="1" t="s">
        <v>23</v>
      </c>
      <c r="J1" s="101" t="s">
        <v>57</v>
      </c>
    </row>
    <row r="2" spans="1:16" ht="30" customHeight="1" x14ac:dyDescent="0.3">
      <c r="A2" s="79" t="s">
        <v>48</v>
      </c>
      <c r="B2" s="131" t="s">
        <v>65</v>
      </c>
      <c r="C2" s="131"/>
      <c r="D2" s="131"/>
      <c r="E2" s="131"/>
      <c r="F2" s="10"/>
      <c r="G2" s="124"/>
    </row>
    <row r="3" spans="1:16" ht="30" customHeight="1" x14ac:dyDescent="0.3">
      <c r="A3" s="132" t="s">
        <v>46</v>
      </c>
      <c r="B3" s="132"/>
      <c r="C3" s="111" t="s">
        <v>14</v>
      </c>
      <c r="D3" s="111" t="s">
        <v>43</v>
      </c>
      <c r="E3" s="111" t="s">
        <v>16</v>
      </c>
      <c r="F3" s="10"/>
      <c r="G3" s="124"/>
      <c r="H3" s="122"/>
    </row>
    <row r="4" spans="1:16" ht="30" customHeight="1" x14ac:dyDescent="0.3">
      <c r="A4" s="133" t="s">
        <v>31</v>
      </c>
      <c r="B4" s="133"/>
      <c r="C4" s="80">
        <v>12</v>
      </c>
      <c r="D4" s="81">
        <f>M19</f>
        <v>9.5</v>
      </c>
      <c r="E4" s="134">
        <f>SUM(D4:D6)</f>
        <v>18.5</v>
      </c>
      <c r="F4" s="10"/>
      <c r="G4" s="124"/>
      <c r="H4" s="122"/>
    </row>
    <row r="5" spans="1:16" ht="30" customHeight="1" x14ac:dyDescent="0.3">
      <c r="A5" s="133" t="s">
        <v>8</v>
      </c>
      <c r="B5" s="133"/>
      <c r="C5" s="80">
        <v>10</v>
      </c>
      <c r="D5" s="81">
        <f>+M33</f>
        <v>9</v>
      </c>
      <c r="E5" s="135"/>
      <c r="F5" s="10"/>
      <c r="G5" s="126"/>
      <c r="H5" s="122"/>
    </row>
    <row r="6" spans="1:16" ht="30" customHeight="1" x14ac:dyDescent="0.3">
      <c r="A6" s="133" t="s">
        <v>35</v>
      </c>
      <c r="B6" s="133"/>
      <c r="C6" s="80">
        <v>8</v>
      </c>
      <c r="D6" s="81">
        <f>I41</f>
        <v>0</v>
      </c>
      <c r="E6" s="135"/>
      <c r="F6" s="15"/>
      <c r="G6" s="126"/>
      <c r="H6" s="123"/>
      <c r="I6" s="17"/>
      <c r="J6" s="17"/>
      <c r="K6" s="17"/>
      <c r="L6" s="17"/>
      <c r="M6" s="17"/>
    </row>
    <row r="7" spans="1:16" ht="30" customHeight="1" x14ac:dyDescent="0.3">
      <c r="A7" s="13"/>
      <c r="B7" s="14"/>
      <c r="C7" s="14"/>
      <c r="D7" s="14"/>
      <c r="E7" s="14"/>
      <c r="F7" s="15"/>
      <c r="G7" s="16"/>
      <c r="H7" s="17"/>
      <c r="I7" s="17"/>
      <c r="J7" s="17"/>
      <c r="K7" s="17"/>
      <c r="L7" s="17"/>
      <c r="M7" s="17"/>
    </row>
    <row r="8" spans="1:16" ht="24.95" customHeight="1" x14ac:dyDescent="0.3">
      <c r="A8" s="136" t="s">
        <v>50</v>
      </c>
      <c r="B8" s="137"/>
      <c r="C8" s="138"/>
      <c r="D8" s="139" t="s">
        <v>9</v>
      </c>
      <c r="E8" s="139"/>
      <c r="F8" s="139"/>
      <c r="G8" s="139"/>
      <c r="H8" s="139"/>
      <c r="I8" s="139"/>
      <c r="J8" s="139"/>
      <c r="K8" s="139"/>
      <c r="L8" s="139"/>
      <c r="M8" s="140"/>
      <c r="O8" s="115"/>
      <c r="P8" s="115"/>
    </row>
    <row r="9" spans="1:16" ht="51" customHeight="1" x14ac:dyDescent="0.3">
      <c r="A9" s="70" t="s">
        <v>28</v>
      </c>
      <c r="B9" s="71" t="s">
        <v>13</v>
      </c>
      <c r="C9" s="72" t="s">
        <v>44</v>
      </c>
      <c r="D9" s="73" t="s">
        <v>47</v>
      </c>
      <c r="E9" s="74" t="s">
        <v>36</v>
      </c>
      <c r="F9" s="71" t="s">
        <v>33</v>
      </c>
      <c r="G9" s="89" t="s">
        <v>55</v>
      </c>
      <c r="H9" s="71" t="s">
        <v>37</v>
      </c>
      <c r="I9" s="90" t="s">
        <v>56</v>
      </c>
      <c r="J9" s="91" t="s">
        <v>58</v>
      </c>
      <c r="K9" s="89" t="s">
        <v>6</v>
      </c>
      <c r="L9" s="90" t="s">
        <v>1</v>
      </c>
      <c r="M9" s="94" t="s">
        <v>7</v>
      </c>
    </row>
    <row r="10" spans="1:16" ht="24.95" customHeight="1" x14ac:dyDescent="0.3">
      <c r="A10" s="141" t="s">
        <v>12</v>
      </c>
      <c r="B10" s="144" t="s">
        <v>41</v>
      </c>
      <c r="C10" s="147" t="s">
        <v>26</v>
      </c>
      <c r="D10" s="68" t="s">
        <v>45</v>
      </c>
      <c r="E10" s="18" t="s">
        <v>32</v>
      </c>
      <c r="F10" s="19">
        <v>100000000</v>
      </c>
      <c r="G10" s="20">
        <v>1</v>
      </c>
      <c r="H10" s="36">
        <f t="shared" ref="H10:H18" si="0">G10*F10</f>
        <v>100000000</v>
      </c>
      <c r="I10" s="150">
        <f>SUM(H10:H12)</f>
        <v>205000000</v>
      </c>
      <c r="J10" s="153">
        <f>I10/H$1</f>
        <v>0.21808510638297873</v>
      </c>
      <c r="K10" s="156">
        <v>4</v>
      </c>
      <c r="L10" s="159">
        <f>IF(AND(J10&gt;=1),1,IF(AND(J10&lt;1,J10&gt;=0.7),0.9,IF(AND(J10&lt;0.7,J10&gt;=0.4),0.8,0.7)))</f>
        <v>0.7</v>
      </c>
      <c r="M10" s="162">
        <f>K10*L10</f>
        <v>2.8</v>
      </c>
    </row>
    <row r="11" spans="1:16" ht="24.95" customHeight="1" x14ac:dyDescent="0.3">
      <c r="A11" s="142"/>
      <c r="B11" s="145"/>
      <c r="C11" s="148"/>
      <c r="D11" s="96" t="s">
        <v>45</v>
      </c>
      <c r="E11" s="97" t="s">
        <v>32</v>
      </c>
      <c r="F11" s="98">
        <v>50000000</v>
      </c>
      <c r="G11" s="25">
        <v>0.1</v>
      </c>
      <c r="H11" s="99">
        <f>F11*G11</f>
        <v>5000000</v>
      </c>
      <c r="I11" s="151"/>
      <c r="J11" s="154"/>
      <c r="K11" s="157"/>
      <c r="L11" s="160"/>
      <c r="M11" s="163"/>
    </row>
    <row r="12" spans="1:16" ht="24.95" customHeight="1" x14ac:dyDescent="0.3">
      <c r="A12" s="143"/>
      <c r="B12" s="146"/>
      <c r="C12" s="149"/>
      <c r="D12" s="69" t="s">
        <v>45</v>
      </c>
      <c r="E12" s="57" t="s">
        <v>32</v>
      </c>
      <c r="F12" s="58">
        <v>100000000</v>
      </c>
      <c r="G12" s="59">
        <v>1</v>
      </c>
      <c r="H12" s="95">
        <f>G12*F12</f>
        <v>100000000</v>
      </c>
      <c r="I12" s="152"/>
      <c r="J12" s="155"/>
      <c r="K12" s="158"/>
      <c r="L12" s="161"/>
      <c r="M12" s="163"/>
    </row>
    <row r="13" spans="1:16" ht="24.95" customHeight="1" x14ac:dyDescent="0.3">
      <c r="A13" s="177" t="s">
        <v>11</v>
      </c>
      <c r="B13" s="178" t="s">
        <v>18</v>
      </c>
      <c r="C13" s="179" t="s">
        <v>25</v>
      </c>
      <c r="D13" s="117" t="s">
        <v>45</v>
      </c>
      <c r="E13" s="57" t="s">
        <v>60</v>
      </c>
      <c r="F13" s="19">
        <v>832000000</v>
      </c>
      <c r="G13" s="20">
        <v>0.5</v>
      </c>
      <c r="H13" s="36">
        <f t="shared" si="0"/>
        <v>416000000</v>
      </c>
      <c r="I13" s="180">
        <f>SUM(H13:H15)</f>
        <v>601000000</v>
      </c>
      <c r="J13" s="174">
        <f>I13/H$1</f>
        <v>0.63936170212765953</v>
      </c>
      <c r="K13" s="156">
        <v>5</v>
      </c>
      <c r="L13" s="159">
        <f t="shared" ref="L13" si="1">IF(AND(J13&gt;=1),1,IF(AND(J13&lt;1,J13&gt;=0.7),0.9,IF(AND(J13&lt;0.7,J13&gt;=0.4),0.8,0.7)))</f>
        <v>0.8</v>
      </c>
      <c r="M13" s="162">
        <f t="shared" ref="M13" si="2">K13*L13</f>
        <v>4</v>
      </c>
    </row>
    <row r="14" spans="1:16" ht="24.95" customHeight="1" x14ac:dyDescent="0.3">
      <c r="A14" s="142"/>
      <c r="B14" s="145"/>
      <c r="C14" s="148"/>
      <c r="D14" s="118" t="s">
        <v>45</v>
      </c>
      <c r="E14" s="57" t="s">
        <v>60</v>
      </c>
      <c r="F14" s="116">
        <v>200000000</v>
      </c>
      <c r="G14" s="25">
        <v>0.1</v>
      </c>
      <c r="H14" s="99">
        <f>F14*G14</f>
        <v>20000000</v>
      </c>
      <c r="I14" s="151"/>
      <c r="J14" s="175"/>
      <c r="K14" s="157"/>
      <c r="L14" s="160"/>
      <c r="M14" s="163"/>
    </row>
    <row r="15" spans="1:16" ht="24.95" customHeight="1" x14ac:dyDescent="0.3">
      <c r="A15" s="166"/>
      <c r="B15" s="168"/>
      <c r="C15" s="170"/>
      <c r="D15" s="65" t="s">
        <v>45</v>
      </c>
      <c r="E15" s="57" t="s">
        <v>60</v>
      </c>
      <c r="F15" s="26">
        <v>165000000</v>
      </c>
      <c r="G15" s="27">
        <v>1</v>
      </c>
      <c r="H15" s="37">
        <f t="shared" si="0"/>
        <v>165000000</v>
      </c>
      <c r="I15" s="181"/>
      <c r="J15" s="176"/>
      <c r="K15" s="158"/>
      <c r="L15" s="161"/>
      <c r="M15" s="164"/>
    </row>
    <row r="16" spans="1:16" ht="24.95" customHeight="1" x14ac:dyDescent="0.3">
      <c r="A16" s="165" t="s">
        <v>24</v>
      </c>
      <c r="B16" s="167" t="s">
        <v>42</v>
      </c>
      <c r="C16" s="169" t="s">
        <v>10</v>
      </c>
      <c r="D16" s="52" t="s">
        <v>45</v>
      </c>
      <c r="E16" s="57" t="s">
        <v>61</v>
      </c>
      <c r="F16" s="22">
        <v>336000000</v>
      </c>
      <c r="G16" s="23">
        <v>1</v>
      </c>
      <c r="H16" s="56">
        <f t="shared" si="0"/>
        <v>336000000</v>
      </c>
      <c r="I16" s="171">
        <f>SUM(H16:H18)</f>
        <v>832600000</v>
      </c>
      <c r="J16" s="174">
        <f>I16/H$1</f>
        <v>0.88574468085106384</v>
      </c>
      <c r="K16" s="156">
        <v>3</v>
      </c>
      <c r="L16" s="159">
        <f t="shared" ref="L16" si="3">IF(AND(J16&gt;=1),1,IF(AND(J16&lt;1,J16&gt;=0.7),0.9,IF(AND(J16&lt;0.7,J16&gt;=0.4),0.8,0.7)))</f>
        <v>0.9</v>
      </c>
      <c r="M16" s="163">
        <f t="shared" ref="M16" si="4">K16*L16</f>
        <v>2.7</v>
      </c>
    </row>
    <row r="17" spans="1:13" ht="24.95" customHeight="1" x14ac:dyDescent="0.3">
      <c r="A17" s="142"/>
      <c r="B17" s="145"/>
      <c r="C17" s="148"/>
      <c r="D17" s="52" t="s">
        <v>45</v>
      </c>
      <c r="E17" s="57" t="s">
        <v>61</v>
      </c>
      <c r="F17" s="116">
        <v>300000000</v>
      </c>
      <c r="G17" s="25">
        <v>0.1</v>
      </c>
      <c r="H17" s="99">
        <f>F17*G17</f>
        <v>30000000</v>
      </c>
      <c r="I17" s="172"/>
      <c r="J17" s="175"/>
      <c r="K17" s="157"/>
      <c r="L17" s="160"/>
      <c r="M17" s="163"/>
    </row>
    <row r="18" spans="1:13" ht="24.95" customHeight="1" x14ac:dyDescent="0.3">
      <c r="A18" s="166"/>
      <c r="B18" s="168"/>
      <c r="C18" s="170"/>
      <c r="D18" s="65" t="s">
        <v>45</v>
      </c>
      <c r="E18" s="57" t="s">
        <v>61</v>
      </c>
      <c r="F18" s="26">
        <v>466600000</v>
      </c>
      <c r="G18" s="27">
        <v>1</v>
      </c>
      <c r="H18" s="37">
        <f t="shared" si="0"/>
        <v>466600000</v>
      </c>
      <c r="I18" s="173"/>
      <c r="J18" s="176"/>
      <c r="K18" s="158"/>
      <c r="L18" s="161"/>
      <c r="M18" s="163"/>
    </row>
    <row r="19" spans="1:13" ht="24.95" customHeight="1" x14ac:dyDescent="0.3">
      <c r="A19" s="29"/>
      <c r="B19" s="100" t="s">
        <v>0</v>
      </c>
      <c r="C19" s="30"/>
      <c r="D19" s="31"/>
      <c r="E19" s="31"/>
      <c r="F19" s="32"/>
      <c r="G19" s="33"/>
      <c r="H19" s="34"/>
      <c r="I19" s="35"/>
      <c r="J19" s="41" t="s">
        <v>27</v>
      </c>
      <c r="K19" s="42">
        <f>SUM(K10:K18)</f>
        <v>12</v>
      </c>
      <c r="L19" s="93"/>
      <c r="M19" s="113">
        <f>SUM(M10:M18)</f>
        <v>9.5</v>
      </c>
    </row>
    <row r="20" spans="1:13" ht="24.95" customHeight="1" x14ac:dyDescent="0.3">
      <c r="B20" s="1" t="s">
        <v>59</v>
      </c>
    </row>
    <row r="21" spans="1:13" ht="24.95" customHeight="1" x14ac:dyDescent="0.3"/>
    <row r="22" spans="1:13" ht="24.95" customHeight="1" x14ac:dyDescent="0.3">
      <c r="A22" s="185" t="s">
        <v>50</v>
      </c>
      <c r="B22" s="186"/>
      <c r="C22" s="188"/>
      <c r="D22" s="190" t="s">
        <v>54</v>
      </c>
      <c r="E22" s="190"/>
      <c r="F22" s="190"/>
      <c r="G22" s="190"/>
      <c r="H22" s="190"/>
      <c r="I22" s="190"/>
      <c r="J22" s="190"/>
      <c r="K22" s="190"/>
      <c r="L22" s="190"/>
      <c r="M22" s="191"/>
    </row>
    <row r="23" spans="1:13" ht="54.75" customHeight="1" x14ac:dyDescent="0.3">
      <c r="A23" s="49" t="s">
        <v>21</v>
      </c>
      <c r="B23" s="5" t="s">
        <v>13</v>
      </c>
      <c r="C23" s="50" t="s">
        <v>51</v>
      </c>
      <c r="D23" s="48" t="s">
        <v>22</v>
      </c>
      <c r="E23" s="43" t="s">
        <v>36</v>
      </c>
      <c r="F23" s="71" t="s">
        <v>33</v>
      </c>
      <c r="G23" s="89" t="s">
        <v>55</v>
      </c>
      <c r="H23" s="71" t="s">
        <v>39</v>
      </c>
      <c r="I23" s="90" t="s">
        <v>29</v>
      </c>
      <c r="J23" s="91" t="s">
        <v>5</v>
      </c>
      <c r="K23" s="44" t="s">
        <v>53</v>
      </c>
      <c r="L23" s="90" t="s">
        <v>2</v>
      </c>
      <c r="M23" s="94" t="s">
        <v>30</v>
      </c>
    </row>
    <row r="24" spans="1:13" ht="24.95" customHeight="1" x14ac:dyDescent="0.3">
      <c r="A24" s="141" t="s">
        <v>12</v>
      </c>
      <c r="B24" s="144" t="s">
        <v>41</v>
      </c>
      <c r="C24" s="182">
        <v>0.25</v>
      </c>
      <c r="D24" s="51" t="s">
        <v>45</v>
      </c>
      <c r="E24" s="18" t="s">
        <v>32</v>
      </c>
      <c r="F24" s="21">
        <v>445500000</v>
      </c>
      <c r="G24" s="20">
        <v>0.44500000000000001</v>
      </c>
      <c r="H24" s="39">
        <f>F24*G24</f>
        <v>198247500</v>
      </c>
      <c r="I24" s="11">
        <f>H24*C$24</f>
        <v>49561875</v>
      </c>
      <c r="J24" s="192">
        <f>SUM(I24:I32)/H1</f>
        <v>0.74834327127659572</v>
      </c>
      <c r="K24" s="194">
        <v>10</v>
      </c>
      <c r="L24" s="196">
        <f>IF(AND(J24&gt;=1),1,IF(AND(J24&lt;1,J24&gt;=0.7),0.9,IF(AND(J24&lt;0.7,J24&gt;=0.4),0.8,0.7)))</f>
        <v>0.9</v>
      </c>
      <c r="M24" s="198">
        <f>K24*L24</f>
        <v>9</v>
      </c>
    </row>
    <row r="25" spans="1:13" ht="24.95" customHeight="1" x14ac:dyDescent="0.3">
      <c r="A25" s="142"/>
      <c r="B25" s="145"/>
      <c r="C25" s="183"/>
      <c r="D25" s="52" t="s">
        <v>45</v>
      </c>
      <c r="E25" s="83"/>
      <c r="F25" s="38">
        <v>336000000</v>
      </c>
      <c r="G25" s="23">
        <v>0.54500000000000004</v>
      </c>
      <c r="H25" s="40">
        <f t="shared" ref="H25:H32" si="5">F25*G25</f>
        <v>183120000</v>
      </c>
      <c r="I25" s="12">
        <f>H25*C$24</f>
        <v>45780000</v>
      </c>
      <c r="J25" s="193"/>
      <c r="K25" s="195"/>
      <c r="L25" s="197"/>
      <c r="M25" s="199"/>
    </row>
    <row r="26" spans="1:13" ht="24.95" customHeight="1" x14ac:dyDescent="0.3">
      <c r="A26" s="143"/>
      <c r="B26" s="146"/>
      <c r="C26" s="184"/>
      <c r="D26" s="60" t="s">
        <v>45</v>
      </c>
      <c r="E26" s="84"/>
      <c r="F26" s="61">
        <v>336000000</v>
      </c>
      <c r="G26" s="59">
        <v>0.54</v>
      </c>
      <c r="H26" s="62">
        <f t="shared" si="5"/>
        <v>181440000</v>
      </c>
      <c r="I26" s="63">
        <f>H26*C$24</f>
        <v>45360000</v>
      </c>
      <c r="J26" s="193"/>
      <c r="K26" s="195"/>
      <c r="L26" s="197"/>
      <c r="M26" s="199"/>
    </row>
    <row r="27" spans="1:13" ht="24.95" customHeight="1" x14ac:dyDescent="0.3">
      <c r="A27" s="141" t="s">
        <v>11</v>
      </c>
      <c r="B27" s="144" t="s">
        <v>18</v>
      </c>
      <c r="C27" s="182">
        <v>0.5</v>
      </c>
      <c r="D27" s="51" t="s">
        <v>45</v>
      </c>
      <c r="E27" s="82"/>
      <c r="F27" s="21">
        <v>485280000</v>
      </c>
      <c r="G27" s="20">
        <v>0.47</v>
      </c>
      <c r="H27" s="36">
        <f t="shared" si="5"/>
        <v>228081600</v>
      </c>
      <c r="I27" s="64">
        <f>H27*C$27</f>
        <v>114040800</v>
      </c>
      <c r="J27" s="193"/>
      <c r="K27" s="195"/>
      <c r="L27" s="197"/>
      <c r="M27" s="199"/>
    </row>
    <row r="28" spans="1:13" ht="24.95" customHeight="1" x14ac:dyDescent="0.3">
      <c r="A28" s="142"/>
      <c r="B28" s="145"/>
      <c r="C28" s="183"/>
      <c r="D28" s="53" t="s">
        <v>45</v>
      </c>
      <c r="E28" s="85"/>
      <c r="F28" s="24">
        <v>696000000</v>
      </c>
      <c r="G28" s="25">
        <v>0.4</v>
      </c>
      <c r="H28" s="99">
        <f t="shared" si="5"/>
        <v>278400000</v>
      </c>
      <c r="I28" s="2">
        <f>H28*C$27</f>
        <v>139200000</v>
      </c>
      <c r="J28" s="193"/>
      <c r="K28" s="195"/>
      <c r="L28" s="197"/>
      <c r="M28" s="199"/>
    </row>
    <row r="29" spans="1:13" ht="24.95" customHeight="1" x14ac:dyDescent="0.3">
      <c r="A29" s="143"/>
      <c r="B29" s="146"/>
      <c r="C29" s="184"/>
      <c r="D29" s="65" t="s">
        <v>45</v>
      </c>
      <c r="E29" s="86"/>
      <c r="F29" s="28">
        <v>495000000</v>
      </c>
      <c r="G29" s="27">
        <v>0.9</v>
      </c>
      <c r="H29" s="37">
        <f t="shared" si="5"/>
        <v>445500000</v>
      </c>
      <c r="I29" s="66">
        <f>H29*C$27</f>
        <v>222750000</v>
      </c>
      <c r="J29" s="193"/>
      <c r="K29" s="195"/>
      <c r="L29" s="197"/>
      <c r="M29" s="199"/>
    </row>
    <row r="30" spans="1:13" ht="24.95" customHeight="1" x14ac:dyDescent="0.3">
      <c r="A30" s="141" t="s">
        <v>24</v>
      </c>
      <c r="B30" s="144" t="s">
        <v>42</v>
      </c>
      <c r="C30" s="182">
        <v>0.25</v>
      </c>
      <c r="D30" s="51" t="s">
        <v>45</v>
      </c>
      <c r="E30" s="82"/>
      <c r="F30" s="21">
        <v>374000000</v>
      </c>
      <c r="G30" s="20">
        <v>0.25</v>
      </c>
      <c r="H30" s="36">
        <f t="shared" si="5"/>
        <v>93500000</v>
      </c>
      <c r="I30" s="64">
        <f>H30*C$30</f>
        <v>23375000</v>
      </c>
      <c r="J30" s="193"/>
      <c r="K30" s="195"/>
      <c r="L30" s="197"/>
      <c r="M30" s="199"/>
    </row>
    <row r="31" spans="1:13" ht="24.95" customHeight="1" x14ac:dyDescent="0.3">
      <c r="A31" s="142"/>
      <c r="B31" s="145"/>
      <c r="C31" s="183"/>
      <c r="D31" s="53" t="s">
        <v>45</v>
      </c>
      <c r="E31" s="85"/>
      <c r="F31" s="24">
        <v>441000000</v>
      </c>
      <c r="G31" s="25">
        <v>0.5</v>
      </c>
      <c r="H31" s="99">
        <f t="shared" si="5"/>
        <v>220500000</v>
      </c>
      <c r="I31" s="2">
        <f>H31*C$30</f>
        <v>55125000</v>
      </c>
      <c r="J31" s="193"/>
      <c r="K31" s="195"/>
      <c r="L31" s="197"/>
      <c r="M31" s="199"/>
    </row>
    <row r="32" spans="1:13" ht="24.75" customHeight="1" x14ac:dyDescent="0.3">
      <c r="A32" s="143"/>
      <c r="B32" s="146"/>
      <c r="C32" s="184"/>
      <c r="D32" s="65" t="s">
        <v>45</v>
      </c>
      <c r="E32" s="86"/>
      <c r="F32" s="28">
        <v>33000000</v>
      </c>
      <c r="G32" s="27">
        <v>1</v>
      </c>
      <c r="H32" s="37">
        <f t="shared" si="5"/>
        <v>33000000</v>
      </c>
      <c r="I32" s="66">
        <f>H32*C$30</f>
        <v>8250000</v>
      </c>
      <c r="J32" s="193"/>
      <c r="K32" s="195"/>
      <c r="L32" s="197"/>
      <c r="M32" s="199"/>
    </row>
    <row r="33" spans="1:13" ht="24.95" customHeight="1" x14ac:dyDescent="0.3">
      <c r="A33" s="4"/>
      <c r="B33" s="5" t="s">
        <v>19</v>
      </c>
      <c r="C33" s="55">
        <f>SUM(C24:C32)</f>
        <v>1</v>
      </c>
      <c r="D33" s="54"/>
      <c r="E33" s="5"/>
      <c r="F33" s="6"/>
      <c r="G33" s="7"/>
      <c r="H33" s="6"/>
      <c r="I33" s="8">
        <f>SUM(I24:I32)</f>
        <v>703442675</v>
      </c>
      <c r="J33" s="46"/>
      <c r="K33" s="112">
        <f>SUM(K24:K32)</f>
        <v>10</v>
      </c>
      <c r="L33" s="47"/>
      <c r="M33" s="113">
        <f>SUM(M24:M32)</f>
        <v>9</v>
      </c>
    </row>
    <row r="34" spans="1:13" ht="24.95" customHeight="1" x14ac:dyDescent="0.3">
      <c r="B34" s="1" t="s">
        <v>3</v>
      </c>
      <c r="F34" s="3"/>
      <c r="G34" s="9"/>
    </row>
    <row r="35" spans="1:13" ht="24.95" customHeight="1" x14ac:dyDescent="0.3">
      <c r="F35" s="3"/>
      <c r="G35" s="9"/>
    </row>
    <row r="36" spans="1:13" ht="24.95" customHeight="1" x14ac:dyDescent="0.3">
      <c r="A36" s="185" t="s">
        <v>50</v>
      </c>
      <c r="B36" s="186"/>
      <c r="C36" s="187"/>
      <c r="D36" s="189" t="s">
        <v>34</v>
      </c>
      <c r="E36" s="190"/>
      <c r="F36" s="190"/>
      <c r="G36" s="190"/>
      <c r="H36" s="191"/>
    </row>
    <row r="37" spans="1:13" ht="48" customHeight="1" x14ac:dyDescent="0.3">
      <c r="A37" s="45" t="s">
        <v>28</v>
      </c>
      <c r="B37" s="43" t="s">
        <v>13</v>
      </c>
      <c r="C37" s="43" t="s">
        <v>52</v>
      </c>
      <c r="D37" s="67" t="s">
        <v>49</v>
      </c>
      <c r="E37" s="43" t="s">
        <v>36</v>
      </c>
      <c r="F37" s="129" t="s">
        <v>62</v>
      </c>
      <c r="G37" s="127" t="s">
        <v>63</v>
      </c>
      <c r="H37" s="78" t="s">
        <v>64</v>
      </c>
    </row>
    <row r="38" spans="1:13" ht="24.95" customHeight="1" x14ac:dyDescent="0.3">
      <c r="A38" s="108" t="s">
        <v>12</v>
      </c>
      <c r="B38" s="109" t="s">
        <v>41</v>
      </c>
      <c r="C38" s="110">
        <v>0.25</v>
      </c>
      <c r="D38" s="75" t="s">
        <v>15</v>
      </c>
      <c r="E38" s="18" t="s">
        <v>32</v>
      </c>
      <c r="F38" s="120">
        <v>0.95</v>
      </c>
      <c r="G38" s="119">
        <f>$C$6*F38</f>
        <v>7.6</v>
      </c>
      <c r="H38" s="128">
        <f>G38*C38</f>
        <v>1.9</v>
      </c>
    </row>
    <row r="39" spans="1:13" ht="24.95" customHeight="1" x14ac:dyDescent="0.3">
      <c r="A39" s="92" t="s">
        <v>11</v>
      </c>
      <c r="B39" s="107" t="s">
        <v>18</v>
      </c>
      <c r="C39" s="76">
        <v>0.5</v>
      </c>
      <c r="D39" s="77" t="s">
        <v>17</v>
      </c>
      <c r="E39" s="87"/>
      <c r="F39" s="120">
        <v>1</v>
      </c>
      <c r="G39" s="119">
        <f t="shared" ref="G39:G40" si="6">$C$6*F39</f>
        <v>8</v>
      </c>
      <c r="H39" s="128">
        <f t="shared" ref="H39:H40" si="7">G39*C39</f>
        <v>4</v>
      </c>
    </row>
    <row r="40" spans="1:13" ht="24.95" customHeight="1" x14ac:dyDescent="0.3">
      <c r="A40" s="92" t="s">
        <v>24</v>
      </c>
      <c r="B40" s="107" t="s">
        <v>42</v>
      </c>
      <c r="C40" s="76">
        <v>0.25</v>
      </c>
      <c r="D40" s="77" t="s">
        <v>20</v>
      </c>
      <c r="E40" s="87"/>
      <c r="F40" s="120">
        <v>1</v>
      </c>
      <c r="G40" s="119">
        <f t="shared" si="6"/>
        <v>8</v>
      </c>
      <c r="H40" s="128">
        <f t="shared" si="7"/>
        <v>2</v>
      </c>
    </row>
    <row r="41" spans="1:13" ht="24.95" customHeight="1" x14ac:dyDescent="0.3">
      <c r="A41" s="102"/>
      <c r="B41" s="103" t="s">
        <v>19</v>
      </c>
      <c r="C41" s="104">
        <f>SUM(C38:C40)</f>
        <v>1</v>
      </c>
      <c r="D41" s="102"/>
      <c r="E41" s="105"/>
      <c r="F41" s="114"/>
      <c r="G41" s="103">
        <f>SUM(G38:G40)</f>
        <v>23.6</v>
      </c>
      <c r="H41" s="106">
        <f>SUM(H38:H40)</f>
        <v>7.9</v>
      </c>
    </row>
    <row r="42" spans="1:13" ht="24.95" customHeight="1" x14ac:dyDescent="0.3">
      <c r="B42" s="1" t="s">
        <v>4</v>
      </c>
    </row>
    <row r="43" spans="1:13" ht="24.95" customHeight="1" x14ac:dyDescent="0.3">
      <c r="A43" s="88"/>
    </row>
  </sheetData>
  <mergeCells count="50">
    <mergeCell ref="D36:H36"/>
    <mergeCell ref="B27:B29"/>
    <mergeCell ref="C27:C29"/>
    <mergeCell ref="D22:M22"/>
    <mergeCell ref="J24:J32"/>
    <mergeCell ref="K24:K32"/>
    <mergeCell ref="L24:L32"/>
    <mergeCell ref="M24:M32"/>
    <mergeCell ref="A30:A32"/>
    <mergeCell ref="B30:B32"/>
    <mergeCell ref="C30:C32"/>
    <mergeCell ref="A36:C36"/>
    <mergeCell ref="A22:C22"/>
    <mergeCell ref="A24:A26"/>
    <mergeCell ref="B24:B26"/>
    <mergeCell ref="C24:C26"/>
    <mergeCell ref="A27:A29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2023-04-04T00:12:49Z</cp:lastPrinted>
  <dcterms:created xsi:type="dcterms:W3CDTF">2020-08-11T07:59:09Z</dcterms:created>
  <dcterms:modified xsi:type="dcterms:W3CDTF">2023-04-12T05:16:17Z</dcterms:modified>
  <cp:version>1100.0100.01</cp:version>
</cp:coreProperties>
</file>