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고수현\Desktop\용역시행\"/>
    </mc:Choice>
  </mc:AlternateContent>
  <bookViews>
    <workbookView xWindow="0" yWindow="0" windowWidth="18945" windowHeight="6405" tabRatio="598"/>
  </bookViews>
  <sheets>
    <sheet name="자체정량평가표" sheetId="1" r:id="rId1"/>
  </sheets>
  <definedNames>
    <definedName name="_xlnm.Print_Area" localSheetId="0">자체정량평가표!$A$1:$M$34</definedName>
  </definedNames>
  <calcPr calcId="162913" iterate="1"/>
</workbook>
</file>

<file path=xl/calcChain.xml><?xml version="1.0" encoding="utf-8"?>
<calcChain xmlns="http://schemas.openxmlformats.org/spreadsheetml/2006/main">
  <c r="K20" i="1" l="1"/>
  <c r="M20" i="1" s="1"/>
  <c r="D5" i="1" s="1"/>
  <c r="F31" i="1"/>
  <c r="G32" i="1" s="1"/>
  <c r="I32" i="1" s="1"/>
  <c r="C33" i="1"/>
  <c r="C26" i="1"/>
  <c r="H25" i="1"/>
  <c r="I25" i="1" s="1"/>
  <c r="H24" i="1"/>
  <c r="I24" i="1" s="1"/>
  <c r="H23" i="1"/>
  <c r="I23" i="1" s="1"/>
  <c r="H22" i="1"/>
  <c r="I22" i="1" s="1"/>
  <c r="H21" i="1"/>
  <c r="I21" i="1" s="1"/>
  <c r="H20" i="1"/>
  <c r="I20" i="1" s="1"/>
  <c r="K15" i="1"/>
  <c r="H14" i="1"/>
  <c r="M13" i="1"/>
  <c r="H13" i="1"/>
  <c r="H12" i="1"/>
  <c r="H11" i="1"/>
  <c r="M10" i="1"/>
  <c r="H10" i="1"/>
  <c r="G31" i="1" l="1"/>
  <c r="I31" i="1" s="1"/>
  <c r="I10" i="1"/>
  <c r="J10" i="1" s="1"/>
  <c r="I13" i="1"/>
  <c r="J13" i="1" s="1"/>
  <c r="M15" i="1"/>
  <c r="D4" i="1" s="1"/>
  <c r="I33" i="1"/>
  <c r="D6" i="1" s="1"/>
  <c r="I26" i="1"/>
  <c r="J20" i="1" s="1"/>
  <c r="E4" i="1" l="1"/>
</calcChain>
</file>

<file path=xl/sharedStrings.xml><?xml version="1.0" encoding="utf-8"?>
<sst xmlns="http://schemas.openxmlformats.org/spreadsheetml/2006/main" count="93" uniqueCount="61">
  <si>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</si>
  <si>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</si>
  <si>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</si>
  <si>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</si>
  <si>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</si>
  <si>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(ⓓ)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</si>
  <si>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</si>
  <si>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</si>
  <si>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</si>
  <si>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r>
      <t>컨소시엄간 배분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 xml:space="preserve"> x ⓑ)</t>
    </r>
  </si>
  <si>
    <t>2. 신청기업의 용역수행 실적</t>
  </si>
  <si>
    <t>1) 전문인력 적정성 (책임연구원)</t>
  </si>
  <si>
    <t>OO회계법인/OOO/법무법인OOO</t>
  </si>
  <si>
    <t>기술</t>
  </si>
  <si>
    <t>재무</t>
  </si>
  <si>
    <t>회사명</t>
  </si>
  <si>
    <t>배점</t>
  </si>
  <si>
    <t>BB+</t>
  </si>
  <si>
    <t>총점</t>
  </si>
  <si>
    <t>A0</t>
  </si>
  <si>
    <t>OOO</t>
  </si>
  <si>
    <t>합 계</t>
  </si>
  <si>
    <t>분야</t>
  </si>
  <si>
    <t>사업명</t>
  </si>
  <si>
    <t>원</t>
  </si>
  <si>
    <t>박OO</t>
  </si>
  <si>
    <t>정OO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</si>
  <si>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</si>
  <si>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</si>
  <si>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</si>
  <si>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</si>
  <si>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r>
      <t>평점  (</t>
    </r>
    <r>
      <rPr>
        <sz val="11"/>
        <color rgb="FFFFFFFF"/>
        <rFont val="맑은 고딕"/>
        <family val="3"/>
        <charset val="129"/>
      </rPr>
      <t>ⓒ x ⓓ)</t>
    </r>
  </si>
  <si>
    <t>1. 전문인력 적정성</t>
  </si>
  <si>
    <t>제안서 P.10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</si>
  <si>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</si>
  <si>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</si>
  <si>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</si>
  <si>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</si>
  <si>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</si>
  <si>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</si>
  <si>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</si>
  <si>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OO회계법인</t>
  </si>
  <si>
    <t>평가결과</t>
  </si>
  <si>
    <t>책임연구원</t>
  </si>
  <si>
    <t xml:space="preserve">OOO사업 </t>
  </si>
  <si>
    <t>평가 항목</t>
  </si>
  <si>
    <t>사업실적</t>
  </si>
  <si>
    <t>신청기업:</t>
  </si>
  <si>
    <t>신용등급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</si>
  <si>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</si>
  <si>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</si>
  <si>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</si>
  <si>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(ⓑ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</si>
  <si>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</si>
  <si>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</si>
  <si>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</si>
  <si>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</si>
  <si>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</si>
  <si>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</si>
  <si>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</si>
  <si>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t>인도네시아 Tripa-2 수력발전 사업 본타당성조사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</si>
</sst>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76" formatCode="0.0%"/>
    <numFmt numFmtId="177" formatCode="0.0000"/>
    <numFmt numFmtId="178" formatCode="0.0000_);[Red]\(0.0000\)"/>
    <numFmt numFmtId="179" formatCode="0_ "/>
    <numFmt numFmtId="180" formatCode="0.0000_ "/>
  </numFmts>
  <fonts count="17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45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89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2" xfId="2" applyNumberFormat="1" applyFont="1" applyBorder="1" applyAlignment="1">
      <alignment horizontal="center" vertical="center"/>
    </xf>
    <xf numFmtId="41" fontId="0" fillId="0" borderId="3" xfId="2" applyNumberFormat="1" applyFont="1" applyBorder="1" applyAlignment="1">
      <alignment horizontal="center"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41" fontId="0" fillId="0" borderId="7" xfId="2" applyNumberFormat="1" applyFont="1" applyBorder="1" applyAlignment="1">
      <alignment horizontal="center" vertical="center"/>
    </xf>
    <xf numFmtId="41" fontId="0" fillId="0" borderId="8" xfId="2" applyNumberFormat="1" applyFont="1" applyFill="1" applyBorder="1" applyAlignment="1">
      <alignment horizontal="center" vertical="center"/>
    </xf>
    <xf numFmtId="41" fontId="0" fillId="0" borderId="9" xfId="2" applyNumberFormat="1" applyFont="1" applyFill="1" applyBorder="1" applyAlignment="1">
      <alignment horizontal="center" vertical="center"/>
    </xf>
    <xf numFmtId="41" fontId="2" fillId="0" borderId="0" xfId="2" applyNumberFormat="1" applyFont="1">
      <alignment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5" fillId="0" borderId="7" xfId="0" applyNumberFormat="1" applyFont="1" applyBorder="1" applyAlignment="1">
      <alignment horizontal="left" vertical="center"/>
    </xf>
    <xf numFmtId="0" fontId="5" fillId="0" borderId="1" xfId="0" applyNumberFormat="1" applyFont="1" applyBorder="1" applyAlignment="1">
      <alignment horizontal="left" vertical="center"/>
    </xf>
    <xf numFmtId="41" fontId="5" fillId="0" borderId="1" xfId="2" applyNumberFormat="1" applyFont="1" applyBorder="1">
      <alignment vertical="center"/>
    </xf>
    <xf numFmtId="176" fontId="5" fillId="0" borderId="1" xfId="1" applyNumberFormat="1" applyFont="1" applyBorder="1" applyAlignment="1">
      <alignment horizontal="center" vertical="center"/>
    </xf>
    <xf numFmtId="41" fontId="5" fillId="0" borderId="1" xfId="2" applyNumberFormat="1" applyFont="1" applyBorder="1" applyAlignment="1">
      <alignment horizontal="center" vertical="center"/>
    </xf>
    <xf numFmtId="176" fontId="5" fillId="0" borderId="10" xfId="1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41" fontId="5" fillId="0" borderId="7" xfId="2" applyNumberFormat="1" applyFont="1" applyBorder="1">
      <alignment vertical="center"/>
    </xf>
    <xf numFmtId="176" fontId="5" fillId="0" borderId="7" xfId="1" applyNumberFormat="1" applyFont="1" applyBorder="1" applyAlignment="1">
      <alignment horizontal="center" vertical="center"/>
    </xf>
    <xf numFmtId="41" fontId="5" fillId="0" borderId="7" xfId="2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1" fontId="0" fillId="0" borderId="1" xfId="2" applyNumberFormat="1" applyFont="1" applyBorder="1" applyAlignment="1">
      <alignment horizontal="center" vertical="center"/>
    </xf>
    <xf numFmtId="41" fontId="0" fillId="0" borderId="7" xfId="2" applyNumberFormat="1" applyFont="1" applyBorder="1" applyAlignment="1">
      <alignment horizontal="center" vertical="center"/>
    </xf>
    <xf numFmtId="41" fontId="5" fillId="0" borderId="10" xfId="2" applyNumberFormat="1" applyFont="1" applyBorder="1" applyAlignment="1">
      <alignment horizontal="center" vertical="center"/>
    </xf>
    <xf numFmtId="41" fontId="0" fillId="0" borderId="1" xfId="2" applyNumberFormat="1" applyFont="1" applyFill="1" applyBorder="1" applyAlignment="1">
      <alignment horizontal="center" vertical="center"/>
    </xf>
    <xf numFmtId="41" fontId="0" fillId="0" borderId="10" xfId="2" applyNumberFormat="1" applyFont="1" applyFill="1" applyBorder="1" applyAlignment="1">
      <alignment horizontal="center" vertical="center"/>
    </xf>
    <xf numFmtId="9" fontId="7" fillId="3" borderId="11" xfId="1" applyNumberFormat="1" applyFont="1" applyFill="1" applyBorder="1" applyAlignment="1">
      <alignment horizontal="center" vertical="center"/>
    </xf>
    <xf numFmtId="0" fontId="8" fillId="4" borderId="12" xfId="0" applyNumberFormat="1" applyFont="1" applyFill="1" applyBorder="1" applyAlignment="1">
      <alignment horizontal="center" vertical="center"/>
    </xf>
    <xf numFmtId="0" fontId="0" fillId="3" borderId="13" xfId="0" applyNumberFormat="1" applyFont="1" applyFill="1" applyBorder="1" applyAlignment="1">
      <alignment horizontal="center" vertical="center"/>
    </xf>
    <xf numFmtId="0" fontId="0" fillId="2" borderId="14" xfId="0" applyNumberFormat="1" applyFill="1" applyBorder="1" applyAlignment="1">
      <alignment horizontal="center" vertical="center"/>
    </xf>
    <xf numFmtId="0" fontId="0" fillId="2" borderId="15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6" xfId="0" applyNumberFormat="1" applyFont="1" applyFill="1" applyBorder="1" applyAlignment="1">
      <alignment horizontal="center" vertical="center"/>
    </xf>
    <xf numFmtId="0" fontId="0" fillId="5" borderId="17" xfId="0" applyNumberFormat="1" applyFill="1" applyBorder="1">
      <alignment vertical="center"/>
    </xf>
    <xf numFmtId="0" fontId="0" fillId="5" borderId="18" xfId="0" applyNumberFormat="1" applyFill="1" applyBorder="1">
      <alignment vertical="center"/>
    </xf>
    <xf numFmtId="0" fontId="0" fillId="5" borderId="19" xfId="0" applyNumberFormat="1" applyFill="1" applyBorder="1">
      <alignment vertical="center"/>
    </xf>
    <xf numFmtId="0" fontId="0" fillId="2" borderId="20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left" vertical="center"/>
    </xf>
    <xf numFmtId="0" fontId="5" fillId="0" borderId="22" xfId="0" applyNumberFormat="1" applyFont="1" applyBorder="1" applyAlignment="1">
      <alignment horizontal="left" vertical="center"/>
    </xf>
    <xf numFmtId="0" fontId="5" fillId="0" borderId="23" xfId="0" applyNumberFormat="1" applyFont="1" applyBorder="1" applyAlignment="1">
      <alignment horizontal="left" vertical="center"/>
    </xf>
    <xf numFmtId="0" fontId="0" fillId="2" borderId="24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5" fillId="0" borderId="5" xfId="0" applyNumberFormat="1" applyFont="1" applyBorder="1" applyAlignment="1">
      <alignment horizontal="left" vertical="center"/>
    </xf>
    <xf numFmtId="41" fontId="5" fillId="0" borderId="5" xfId="2" applyNumberFormat="1" applyFont="1" applyBorder="1">
      <alignment vertical="center"/>
    </xf>
    <xf numFmtId="176" fontId="5" fillId="0" borderId="5" xfId="1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left" vertical="center"/>
    </xf>
    <xf numFmtId="41" fontId="5" fillId="0" borderId="5" xfId="2" applyNumberFormat="1" applyFont="1" applyBorder="1" applyAlignment="1">
      <alignment horizontal="center" vertical="center"/>
    </xf>
    <xf numFmtId="41" fontId="0" fillId="0" borderId="5" xfId="2" applyNumberFormat="1" applyFont="1" applyFill="1" applyBorder="1" applyAlignment="1">
      <alignment horizontal="center" vertical="center"/>
    </xf>
    <xf numFmtId="41" fontId="0" fillId="0" borderId="6" xfId="2" applyNumberFormat="1" applyFont="1" applyFill="1" applyBorder="1" applyAlignment="1">
      <alignment horizontal="center" vertical="center"/>
    </xf>
    <xf numFmtId="41" fontId="0" fillId="0" borderId="8" xfId="2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left" vertical="center"/>
    </xf>
    <xf numFmtId="41" fontId="0" fillId="0" borderId="26" xfId="2" applyNumberFormat="1" applyFont="1" applyBorder="1" applyAlignment="1">
      <alignment horizontal="center" vertical="center"/>
    </xf>
    <xf numFmtId="0" fontId="0" fillId="2" borderId="16" xfId="0" applyNumberForma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horizontal="left" vertical="center"/>
    </xf>
    <xf numFmtId="0" fontId="5" fillId="0" borderId="24" xfId="0" applyNumberFormat="1" applyFont="1" applyFill="1" applyBorder="1" applyAlignment="1">
      <alignment horizontal="left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24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9" xfId="0" applyNumberFormat="1" applyFont="1" applyBorder="1" applyAlignment="1">
      <alignment horizontal="center" vertical="center"/>
    </xf>
    <xf numFmtId="177" fontId="0" fillId="3" borderId="27" xfId="0" applyNumberFormat="1" applyFill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176" fontId="5" fillId="0" borderId="31" xfId="0" applyNumberFormat="1" applyFont="1" applyBorder="1" applyAlignment="1">
      <alignment horizontal="center" vertical="center"/>
    </xf>
    <xf numFmtId="0" fontId="5" fillId="0" borderId="32" xfId="0" applyNumberFormat="1" applyFont="1" applyBorder="1" applyAlignment="1">
      <alignment horizontal="center" vertical="center"/>
    </xf>
    <xf numFmtId="177" fontId="0" fillId="3" borderId="31" xfId="0" applyNumberFormat="1" applyFill="1" applyBorder="1" applyAlignment="1">
      <alignment horizontal="center" vertical="center"/>
    </xf>
    <xf numFmtId="9" fontId="5" fillId="0" borderId="33" xfId="0" applyNumberFormat="1" applyFont="1" applyBorder="1" applyAlignment="1">
      <alignment horizontal="center" vertical="center"/>
    </xf>
    <xf numFmtId="9" fontId="5" fillId="0" borderId="34" xfId="0" applyNumberFormat="1" applyFont="1" applyBorder="1" applyAlignment="1">
      <alignment horizontal="center" vertical="center"/>
    </xf>
    <xf numFmtId="0" fontId="9" fillId="4" borderId="27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center" vertical="center"/>
    </xf>
    <xf numFmtId="178" fontId="0" fillId="0" borderId="35" xfId="0" applyNumberFormat="1" applyFont="1" applyFill="1" applyBorder="1">
      <alignment vertical="center"/>
    </xf>
    <xf numFmtId="0" fontId="5" fillId="0" borderId="1" xfId="0" applyNumberFormat="1" applyFont="1" applyBorder="1" applyAlignment="1">
      <alignment vertical="center"/>
    </xf>
    <xf numFmtId="0" fontId="5" fillId="0" borderId="10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/>
    </xf>
    <xf numFmtId="0" fontId="5" fillId="0" borderId="2" xfId="0" applyNumberFormat="1" applyFont="1" applyBorder="1" applyAlignment="1">
      <alignment vertical="center"/>
    </xf>
    <xf numFmtId="0" fontId="5" fillId="0" borderId="7" xfId="0" applyNumberFormat="1" applyFont="1" applyBorder="1" applyAlignment="1">
      <alignment vertical="center"/>
    </xf>
    <xf numFmtId="41" fontId="5" fillId="0" borderId="2" xfId="2" applyNumberFormat="1" applyFont="1" applyBorder="1" applyAlignment="1">
      <alignment horizontal="left"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36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10" fillId="0" borderId="29" xfId="0" applyNumberFormat="1" applyFont="1" applyBorder="1" applyAlignment="1">
      <alignment horizontal="center" vertical="center"/>
    </xf>
    <xf numFmtId="0" fontId="10" fillId="0" borderId="32" xfId="0" applyNumberFormat="1" applyFont="1" applyBorder="1" applyAlignment="1">
      <alignment horizontal="center" vertical="center"/>
    </xf>
    <xf numFmtId="0" fontId="0" fillId="3" borderId="37" xfId="0" applyNumberFormat="1" applyFont="1" applyFill="1" applyBorder="1" applyAlignment="1">
      <alignment horizontal="center" vertical="center"/>
    </xf>
    <xf numFmtId="0" fontId="0" fillId="2" borderId="28" xfId="0" applyNumberFormat="1" applyFill="1" applyBorder="1" applyAlignment="1">
      <alignment horizontal="center" vertical="center"/>
    </xf>
    <xf numFmtId="0" fontId="0" fillId="0" borderId="28" xfId="0" applyNumberFormat="1" applyBorder="1" applyAlignment="1">
      <alignment horizontal="center" vertical="center"/>
    </xf>
    <xf numFmtId="0" fontId="0" fillId="0" borderId="30" xfId="0" applyNumberFormat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41" fontId="0" fillId="0" borderId="5" xfId="2" applyNumberFormat="1" applyFont="1" applyBorder="1" applyAlignment="1">
      <alignment horizontal="center" vertical="center"/>
    </xf>
    <xf numFmtId="0" fontId="5" fillId="0" borderId="38" xfId="0" applyNumberFormat="1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horizontal="left" vertical="center"/>
    </xf>
    <xf numFmtId="41" fontId="5" fillId="0" borderId="2" xfId="2" applyNumberFormat="1" applyFont="1" applyBorder="1">
      <alignment vertical="center"/>
    </xf>
    <xf numFmtId="41" fontId="0" fillId="0" borderId="2" xfId="2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11" xfId="0" applyNumberFormat="1" applyFill="1" applyBorder="1" applyAlignment="1">
      <alignment horizontal="center" vertical="center"/>
    </xf>
    <xf numFmtId="0" fontId="0" fillId="2" borderId="13" xfId="0" applyNumberFormat="1" applyFill="1" applyBorder="1" applyAlignment="1">
      <alignment horizontal="center" vertical="center"/>
    </xf>
    <xf numFmtId="9" fontId="0" fillId="2" borderId="13" xfId="0" applyNumberFormat="1" applyFill="1" applyBorder="1" applyAlignment="1">
      <alignment horizontal="center" vertical="center"/>
    </xf>
    <xf numFmtId="0" fontId="0" fillId="2" borderId="37" xfId="0" applyNumberFormat="1" applyFill="1" applyBorder="1" applyAlignment="1">
      <alignment horizontal="center" vertical="center"/>
    </xf>
    <xf numFmtId="180" fontId="8" fillId="4" borderId="12" xfId="0" applyNumberFormat="1" applyFont="1" applyFill="1" applyBorder="1" applyAlignment="1">
      <alignment horizontal="center" vertical="center"/>
    </xf>
    <xf numFmtId="0" fontId="11" fillId="2" borderId="17" xfId="0" applyNumberFormat="1" applyFont="1" applyFill="1" applyBorder="1" applyAlignment="1">
      <alignment horizontal="center" vertical="center"/>
    </xf>
    <xf numFmtId="0" fontId="11" fillId="2" borderId="18" xfId="0" applyNumberFormat="1" applyFont="1" applyFill="1" applyBorder="1" applyAlignment="1">
      <alignment horizontal="center" vertical="center"/>
    </xf>
    <xf numFmtId="0" fontId="11" fillId="2" borderId="19" xfId="0" applyNumberFormat="1" applyFont="1" applyFill="1" applyBorder="1" applyAlignment="1">
      <alignment horizontal="center" vertical="center"/>
    </xf>
    <xf numFmtId="179" fontId="0" fillId="0" borderId="33" xfId="0" applyNumberFormat="1" applyFont="1" applyBorder="1" applyAlignment="1">
      <alignment horizontal="center" vertical="center"/>
    </xf>
    <xf numFmtId="179" fontId="0" fillId="0" borderId="15" xfId="0" applyNumberFormat="1" applyFont="1" applyBorder="1" applyAlignment="1">
      <alignment horizontal="center" vertical="center"/>
    </xf>
    <xf numFmtId="9" fontId="5" fillId="0" borderId="28" xfId="1" applyNumberFormat="1" applyFont="1" applyBorder="1" applyAlignment="1">
      <alignment horizontal="center" vertical="center"/>
    </xf>
    <xf numFmtId="9" fontId="5" fillId="0" borderId="14" xfId="1" applyNumberFormat="1" applyFont="1" applyBorder="1" applyAlignment="1">
      <alignment horizontal="center" vertical="center"/>
    </xf>
    <xf numFmtId="9" fontId="5" fillId="0" borderId="10" xfId="1" applyNumberFormat="1" applyFont="1" applyBorder="1" applyAlignment="1">
      <alignment horizontal="center" vertical="center"/>
    </xf>
    <xf numFmtId="9" fontId="5" fillId="0" borderId="30" xfId="1" applyNumberFormat="1" applyFont="1" applyBorder="1" applyAlignment="1">
      <alignment horizontal="center" vertical="center"/>
    </xf>
    <xf numFmtId="0" fontId="5" fillId="0" borderId="30" xfId="0" applyNumberFormat="1" applyFont="1" applyBorder="1" applyAlignment="1">
      <alignment horizontal="center" vertical="center"/>
    </xf>
    <xf numFmtId="0" fontId="5" fillId="0" borderId="14" xfId="0" applyNumberFormat="1" applyFont="1" applyBorder="1" applyAlignment="1">
      <alignment horizontal="center" vertical="center"/>
    </xf>
    <xf numFmtId="41" fontId="0" fillId="0" borderId="8" xfId="0" applyNumberFormat="1" applyFont="1" applyBorder="1" applyAlignment="1">
      <alignment horizontal="center" vertical="center"/>
    </xf>
    <xf numFmtId="0" fontId="0" fillId="0" borderId="26" xfId="0" applyNumberFormat="1" applyFont="1" applyBorder="1" applyAlignment="1">
      <alignment horizontal="center" vertical="center"/>
    </xf>
    <xf numFmtId="9" fontId="0" fillId="0" borderId="38" xfId="1" applyNumberFormat="1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76" fontId="5" fillId="0" borderId="27" xfId="0" applyNumberFormat="1" applyFont="1" applyBorder="1" applyAlignment="1">
      <alignment horizontal="center" vertical="center"/>
    </xf>
    <xf numFmtId="176" fontId="5" fillId="0" borderId="39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0" fontId="7" fillId="2" borderId="17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0" fontId="7" fillId="2" borderId="19" xfId="0" applyNumberFormat="1" applyFont="1" applyFill="1" applyBorder="1" applyAlignment="1">
      <alignment horizontal="center" vertical="center"/>
    </xf>
    <xf numFmtId="176" fontId="0" fillId="0" borderId="40" xfId="1" applyNumberFormat="1" applyFont="1" applyFill="1" applyBorder="1" applyAlignment="1">
      <alignment horizontal="center" vertical="center"/>
    </xf>
    <xf numFmtId="176" fontId="0" fillId="0" borderId="38" xfId="1" applyNumberFormat="1" applyFont="1" applyFill="1" applyBorder="1" applyAlignment="1">
      <alignment horizontal="center" vertical="center"/>
    </xf>
    <xf numFmtId="0" fontId="10" fillId="0" borderId="29" xfId="0" applyNumberFormat="1" applyFont="1" applyBorder="1" applyAlignment="1">
      <alignment horizontal="center" vertical="center"/>
    </xf>
    <xf numFmtId="0" fontId="10" fillId="0" borderId="16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42" xfId="0" applyNumberFormat="1" applyFont="1" applyFill="1" applyBorder="1" applyAlignment="1">
      <alignment horizontal="center" vertical="center"/>
    </xf>
    <xf numFmtId="0" fontId="11" fillId="5" borderId="18" xfId="0" applyNumberFormat="1" applyFont="1" applyFill="1" applyBorder="1" applyAlignment="1">
      <alignment horizontal="center" vertical="center"/>
    </xf>
    <xf numFmtId="0" fontId="11" fillId="5" borderId="19" xfId="0" applyNumberFormat="1" applyFont="1" applyFill="1" applyBorder="1" applyAlignment="1">
      <alignment horizontal="center" vertical="center"/>
    </xf>
    <xf numFmtId="0" fontId="7" fillId="5" borderId="17" xfId="0" applyNumberFormat="1" applyFont="1" applyFill="1" applyBorder="1" applyAlignment="1">
      <alignment horizontal="center" vertical="center"/>
    </xf>
    <xf numFmtId="0" fontId="7" fillId="5" borderId="18" xfId="0" applyNumberFormat="1" applyFont="1" applyFill="1" applyBorder="1" applyAlignment="1">
      <alignment horizontal="center" vertical="center"/>
    </xf>
    <xf numFmtId="0" fontId="7" fillId="5" borderId="19" xfId="0" applyNumberFormat="1" applyFont="1" applyFill="1" applyBorder="1" applyAlignment="1">
      <alignment horizontal="center" vertical="center"/>
    </xf>
    <xf numFmtId="0" fontId="7" fillId="6" borderId="35" xfId="0" applyNumberFormat="1" applyFont="1" applyFill="1" applyBorder="1" applyAlignment="1">
      <alignment horizontal="center" vertical="center"/>
    </xf>
    <xf numFmtId="0" fontId="0" fillId="0" borderId="35" xfId="0" applyNumberFormat="1" applyFont="1" applyFill="1" applyBorder="1" applyAlignment="1">
      <alignment horizontal="left" vertical="center"/>
    </xf>
    <xf numFmtId="178" fontId="7" fillId="3" borderId="35" xfId="0" applyNumberFormat="1" applyFont="1" applyFill="1" applyBorder="1" applyAlignment="1">
      <alignment horizontal="center" vertical="center"/>
    </xf>
    <xf numFmtId="0" fontId="7" fillId="3" borderId="35" xfId="0" applyNumberFormat="1" applyFont="1" applyFill="1" applyBorder="1" applyAlignment="1">
      <alignment horizontal="center" vertical="center"/>
    </xf>
    <xf numFmtId="0" fontId="7" fillId="2" borderId="43" xfId="0" applyNumberFormat="1" applyFont="1" applyFill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/>
    </xf>
    <xf numFmtId="0" fontId="0" fillId="3" borderId="27" xfId="0" applyNumberFormat="1" applyFont="1" applyFill="1" applyBorder="1" applyAlignment="1">
      <alignment horizontal="center" vertical="center"/>
    </xf>
    <xf numFmtId="0" fontId="0" fillId="3" borderId="39" xfId="0" applyNumberFormat="1" applyFont="1" applyFill="1" applyBorder="1" applyAlignment="1">
      <alignment horizontal="center" vertical="center"/>
    </xf>
    <xf numFmtId="0" fontId="0" fillId="3" borderId="31" xfId="0" applyNumberFormat="1" applyFont="1" applyFill="1" applyBorder="1" applyAlignment="1">
      <alignment horizontal="center" vertical="center"/>
    </xf>
    <xf numFmtId="0" fontId="0" fillId="3" borderId="9" xfId="0" applyNumberFormat="1" applyFont="1" applyFill="1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8" fillId="4" borderId="9" xfId="0" applyNumberFormat="1" applyFont="1" applyFill="1" applyBorder="1" applyAlignment="1">
      <alignment horizontal="center" vertical="center"/>
    </xf>
    <xf numFmtId="0" fontId="8" fillId="4" borderId="3" xfId="0" applyNumberFormat="1" applyFont="1" applyFill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39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7" xfId="0" applyNumberFormat="1" applyFont="1" applyBorder="1" applyAlignment="1">
      <alignment horizontal="center" vertical="center"/>
    </xf>
    <xf numFmtId="41" fontId="0" fillId="0" borderId="39" xfId="0" applyNumberFormat="1" applyFont="1" applyBorder="1" applyAlignment="1">
      <alignment horizontal="center" vertical="center"/>
    </xf>
    <xf numFmtId="41" fontId="0" fillId="0" borderId="6" xfId="0" applyNumberFormat="1" applyFont="1" applyBorder="1" applyAlignment="1">
      <alignment horizontal="center" vertical="center"/>
    </xf>
    <xf numFmtId="9" fontId="0" fillId="0" borderId="29" xfId="1" applyNumberFormat="1" applyFont="1" applyBorder="1" applyAlignment="1">
      <alignment horizontal="center" vertical="center"/>
    </xf>
    <xf numFmtId="9" fontId="0" fillId="0" borderId="16" xfId="1" applyNumberFormat="1" applyFont="1" applyBorder="1" applyAlignment="1">
      <alignment horizontal="center" vertical="center"/>
    </xf>
    <xf numFmtId="9" fontId="0" fillId="0" borderId="40" xfId="1" applyNumberFormat="1" applyFont="1" applyBorder="1" applyAlignment="1">
      <alignment horizontal="center" vertical="center"/>
    </xf>
    <xf numFmtId="0" fontId="10" fillId="0" borderId="44" xfId="0" applyNumberFormat="1" applyFont="1" applyBorder="1" applyAlignment="1">
      <alignment horizontal="center" vertical="center"/>
    </xf>
    <xf numFmtId="0" fontId="10" fillId="0" borderId="4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5" fillId="0" borderId="26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35"/>
  <sheetViews>
    <sheetView showGridLines="0" tabSelected="1" zoomScale="60" zoomScaleNormal="60" zoomScaleSheetLayoutView="75" workbookViewId="0">
      <pane ySplit="6" topLeftCell="A7" activePane="bottomLeft" state="frozen"/>
      <selection pane="bottomLeft" activeCell="A2" sqref="A2"/>
    </sheetView>
  </sheetViews>
  <sheetFormatPr defaultColWidth="8.625" defaultRowHeight="16.5" x14ac:dyDescent="0.3"/>
  <cols>
    <col min="2" max="2" width="15.625" style="1" customWidth="1"/>
    <col min="3" max="3" width="11" style="1" bestFit="1" customWidth="1"/>
    <col min="4" max="4" width="26" style="1" customWidth="1"/>
    <col min="5" max="5" width="17.125" style="1" bestFit="1" customWidth="1"/>
    <col min="6" max="6" width="17.5" style="1" bestFit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7" max="17" width="13" style="1" bestFit="1" customWidth="1"/>
  </cols>
  <sheetData>
    <row r="1" spans="1:13" ht="30" customHeight="1" x14ac:dyDescent="0.3">
      <c r="A1" s="153" t="s">
        <v>60</v>
      </c>
      <c r="B1" s="153"/>
      <c r="C1" s="153"/>
      <c r="D1" s="153"/>
      <c r="E1" s="153"/>
      <c r="F1" s="12" t="s">
        <v>40</v>
      </c>
      <c r="G1" s="16">
        <v>807000000</v>
      </c>
      <c r="H1" s="1" t="s">
        <v>24</v>
      </c>
      <c r="I1" s="120" t="s">
        <v>57</v>
      </c>
    </row>
    <row r="2" spans="1:13" ht="30" customHeight="1" x14ac:dyDescent="0.3">
      <c r="A2" s="92" t="s">
        <v>47</v>
      </c>
      <c r="B2" s="154" t="s">
        <v>12</v>
      </c>
      <c r="C2" s="154"/>
      <c r="D2" s="154"/>
      <c r="E2" s="154"/>
      <c r="F2" s="12"/>
      <c r="G2" s="16"/>
    </row>
    <row r="3" spans="1:13" ht="30" customHeight="1" x14ac:dyDescent="0.3">
      <c r="A3" s="160" t="s">
        <v>45</v>
      </c>
      <c r="B3" s="160"/>
      <c r="C3" s="93" t="s">
        <v>16</v>
      </c>
      <c r="D3" s="93" t="s">
        <v>42</v>
      </c>
      <c r="E3" s="93" t="s">
        <v>18</v>
      </c>
      <c r="F3" s="12"/>
      <c r="G3" s="16"/>
    </row>
    <row r="4" spans="1:13" ht="30" customHeight="1" x14ac:dyDescent="0.3">
      <c r="A4" s="161" t="s">
        <v>32</v>
      </c>
      <c r="B4" s="161"/>
      <c r="C4" s="94">
        <v>12</v>
      </c>
      <c r="D4" s="95">
        <f>M15</f>
        <v>10.4</v>
      </c>
      <c r="E4" s="162">
        <f>SUM(D4:D6)</f>
        <v>27.084</v>
      </c>
      <c r="F4" s="12"/>
      <c r="G4" s="16"/>
    </row>
    <row r="5" spans="1:13" ht="30" customHeight="1" x14ac:dyDescent="0.3">
      <c r="A5" s="161" t="s">
        <v>10</v>
      </c>
      <c r="B5" s="161"/>
      <c r="C5" s="94">
        <v>10</v>
      </c>
      <c r="D5" s="95">
        <f>M20</f>
        <v>10</v>
      </c>
      <c r="E5" s="163"/>
      <c r="F5" s="12"/>
      <c r="G5" s="16"/>
    </row>
    <row r="6" spans="1:13" ht="30" customHeight="1" x14ac:dyDescent="0.3">
      <c r="A6" s="161" t="s">
        <v>36</v>
      </c>
      <c r="B6" s="161"/>
      <c r="C6" s="94">
        <v>8</v>
      </c>
      <c r="D6" s="95">
        <f>I33</f>
        <v>6.6840000000000002</v>
      </c>
      <c r="E6" s="163"/>
      <c r="F6" s="19"/>
      <c r="G6" s="20"/>
      <c r="H6" s="21"/>
      <c r="I6" s="21"/>
      <c r="J6" s="21"/>
      <c r="K6" s="21"/>
      <c r="L6" s="21"/>
      <c r="M6" s="21"/>
    </row>
    <row r="7" spans="1:13" ht="30" customHeight="1" x14ac:dyDescent="0.3">
      <c r="A7" s="17"/>
      <c r="B7" s="18"/>
      <c r="C7" s="18"/>
      <c r="D7" s="18"/>
      <c r="E7" s="18"/>
      <c r="F7" s="19"/>
      <c r="G7" s="20"/>
      <c r="H7" s="21"/>
      <c r="I7" s="21"/>
      <c r="J7" s="21"/>
      <c r="K7" s="21"/>
      <c r="L7" s="21"/>
      <c r="M7" s="21"/>
    </row>
    <row r="8" spans="1:13" ht="24.95" customHeight="1" x14ac:dyDescent="0.3">
      <c r="A8" s="157" t="s">
        <v>49</v>
      </c>
      <c r="B8" s="158"/>
      <c r="C8" s="159"/>
      <c r="D8" s="155" t="s">
        <v>11</v>
      </c>
      <c r="E8" s="155"/>
      <c r="F8" s="155"/>
      <c r="G8" s="155"/>
      <c r="H8" s="155"/>
      <c r="I8" s="155"/>
      <c r="J8" s="155"/>
      <c r="K8" s="155"/>
      <c r="L8" s="155"/>
      <c r="M8" s="156"/>
    </row>
    <row r="9" spans="1:13" ht="51" customHeight="1" x14ac:dyDescent="0.3">
      <c r="A9" s="76" t="s">
        <v>28</v>
      </c>
      <c r="B9" s="77" t="s">
        <v>15</v>
      </c>
      <c r="C9" s="78" t="s">
        <v>43</v>
      </c>
      <c r="D9" s="79" t="s">
        <v>46</v>
      </c>
      <c r="E9" s="80" t="s">
        <v>37</v>
      </c>
      <c r="F9" s="77" t="s">
        <v>34</v>
      </c>
      <c r="G9" s="103" t="s">
        <v>55</v>
      </c>
      <c r="H9" s="77" t="s">
        <v>38</v>
      </c>
      <c r="I9" s="104" t="s">
        <v>56</v>
      </c>
      <c r="J9" s="105" t="s">
        <v>58</v>
      </c>
      <c r="K9" s="103" t="s">
        <v>7</v>
      </c>
      <c r="L9" s="104" t="s">
        <v>1</v>
      </c>
      <c r="M9" s="112" t="s">
        <v>8</v>
      </c>
    </row>
    <row r="10" spans="1:13" ht="24.95" customHeight="1" x14ac:dyDescent="0.3">
      <c r="A10" s="150" t="s">
        <v>14</v>
      </c>
      <c r="B10" s="140" t="s">
        <v>41</v>
      </c>
      <c r="C10" s="174" t="s">
        <v>26</v>
      </c>
      <c r="D10" s="74" t="s">
        <v>44</v>
      </c>
      <c r="E10" s="23" t="s">
        <v>33</v>
      </c>
      <c r="F10" s="24">
        <v>100000000</v>
      </c>
      <c r="G10" s="25">
        <v>1</v>
      </c>
      <c r="H10" s="40">
        <f t="shared" ref="H10:H13" si="0">G10*F10</f>
        <v>100000000</v>
      </c>
      <c r="I10" s="177">
        <f>SUM(H10:H12)</f>
        <v>205000000</v>
      </c>
      <c r="J10" s="180">
        <f>I10/G$1</f>
        <v>0.25402726146220572</v>
      </c>
      <c r="K10" s="140">
        <v>2</v>
      </c>
      <c r="L10" s="131">
        <v>0.7</v>
      </c>
      <c r="M10" s="166">
        <f>K10*L10</f>
        <v>1.4</v>
      </c>
    </row>
    <row r="11" spans="1:13" ht="24.95" customHeight="1" x14ac:dyDescent="0.3">
      <c r="A11" s="151"/>
      <c r="B11" s="136"/>
      <c r="C11" s="175"/>
      <c r="D11" s="115" t="s">
        <v>44</v>
      </c>
      <c r="E11" s="116" t="s">
        <v>33</v>
      </c>
      <c r="F11" s="117">
        <v>50000000</v>
      </c>
      <c r="G11" s="29">
        <v>0.1</v>
      </c>
      <c r="H11" s="118">
        <f>F11*G11</f>
        <v>5000000</v>
      </c>
      <c r="I11" s="178"/>
      <c r="J11" s="181"/>
      <c r="K11" s="136"/>
      <c r="L11" s="132"/>
      <c r="M11" s="167"/>
    </row>
    <row r="12" spans="1:13" ht="24.95" customHeight="1" x14ac:dyDescent="0.3">
      <c r="A12" s="152"/>
      <c r="B12" s="141"/>
      <c r="C12" s="176"/>
      <c r="D12" s="75" t="s">
        <v>44</v>
      </c>
      <c r="E12" s="63" t="s">
        <v>33</v>
      </c>
      <c r="F12" s="64">
        <v>100000000</v>
      </c>
      <c r="G12" s="65">
        <v>1</v>
      </c>
      <c r="H12" s="114">
        <f>G12*F12</f>
        <v>100000000</v>
      </c>
      <c r="I12" s="179"/>
      <c r="J12" s="182"/>
      <c r="K12" s="165"/>
      <c r="L12" s="133"/>
      <c r="M12" s="167"/>
    </row>
    <row r="13" spans="1:13" ht="24.95" customHeight="1" x14ac:dyDescent="0.3">
      <c r="A13" s="183" t="s">
        <v>13</v>
      </c>
      <c r="B13" s="185" t="s">
        <v>20</v>
      </c>
      <c r="C13" s="187" t="s">
        <v>25</v>
      </c>
      <c r="D13" s="58" t="s">
        <v>44</v>
      </c>
      <c r="E13" s="23"/>
      <c r="F13" s="24">
        <v>832000000</v>
      </c>
      <c r="G13" s="25">
        <v>0.5</v>
      </c>
      <c r="H13" s="40">
        <f t="shared" si="0"/>
        <v>416000000</v>
      </c>
      <c r="I13" s="137">
        <f>SUM(H13:H14)</f>
        <v>581000000</v>
      </c>
      <c r="J13" s="139">
        <f>I13/G$1</f>
        <v>0.71995043370508049</v>
      </c>
      <c r="K13" s="135">
        <v>10</v>
      </c>
      <c r="L13" s="134">
        <v>0.9</v>
      </c>
      <c r="M13" s="168">
        <f>K13*L13</f>
        <v>9</v>
      </c>
    </row>
    <row r="14" spans="1:13" ht="24.95" customHeight="1" x14ac:dyDescent="0.3">
      <c r="A14" s="184"/>
      <c r="B14" s="186"/>
      <c r="C14" s="188"/>
      <c r="D14" s="71" t="s">
        <v>44</v>
      </c>
      <c r="E14" s="22"/>
      <c r="F14" s="30">
        <v>165000000</v>
      </c>
      <c r="G14" s="31">
        <v>1</v>
      </c>
      <c r="H14" s="41">
        <f t="shared" ref="H14" si="1">G14*F14</f>
        <v>165000000</v>
      </c>
      <c r="I14" s="138"/>
      <c r="J14" s="139"/>
      <c r="K14" s="136"/>
      <c r="L14" s="133"/>
      <c r="M14" s="169"/>
    </row>
    <row r="15" spans="1:13" ht="24.95" customHeight="1" x14ac:dyDescent="0.3">
      <c r="A15" s="33"/>
      <c r="B15" s="119" t="s">
        <v>0</v>
      </c>
      <c r="C15" s="34"/>
      <c r="D15" s="35"/>
      <c r="E15" s="35"/>
      <c r="F15" s="36"/>
      <c r="G15" s="37"/>
      <c r="H15" s="38"/>
      <c r="I15" s="39"/>
      <c r="J15" s="45" t="s">
        <v>27</v>
      </c>
      <c r="K15" s="47">
        <f>SUM(K10:K14)</f>
        <v>12</v>
      </c>
      <c r="L15" s="108"/>
      <c r="M15" s="46">
        <f>SUM(M10:M14)</f>
        <v>10.4</v>
      </c>
    </row>
    <row r="16" spans="1:13" ht="24.95" customHeight="1" x14ac:dyDescent="0.3">
      <c r="B16" s="1" t="s">
        <v>59</v>
      </c>
    </row>
    <row r="17" spans="1:13" ht="24.95" customHeight="1" x14ac:dyDescent="0.3"/>
    <row r="18" spans="1:13" ht="24.95" customHeight="1" x14ac:dyDescent="0.3">
      <c r="A18" s="145" t="s">
        <v>49</v>
      </c>
      <c r="B18" s="146"/>
      <c r="C18" s="147"/>
      <c r="D18" s="127" t="s">
        <v>54</v>
      </c>
      <c r="E18" s="127"/>
      <c r="F18" s="127"/>
      <c r="G18" s="127"/>
      <c r="H18" s="127"/>
      <c r="I18" s="127"/>
      <c r="J18" s="127"/>
      <c r="K18" s="127"/>
      <c r="L18" s="127"/>
      <c r="M18" s="128"/>
    </row>
    <row r="19" spans="1:13" ht="54.75" customHeight="1" x14ac:dyDescent="0.3">
      <c r="A19" s="56" t="s">
        <v>22</v>
      </c>
      <c r="B19" s="7" t="s">
        <v>15</v>
      </c>
      <c r="C19" s="57" t="s">
        <v>50</v>
      </c>
      <c r="D19" s="55" t="s">
        <v>23</v>
      </c>
      <c r="E19" s="48" t="s">
        <v>37</v>
      </c>
      <c r="F19" s="77" t="s">
        <v>34</v>
      </c>
      <c r="G19" s="103" t="s">
        <v>55</v>
      </c>
      <c r="H19" s="77" t="s">
        <v>39</v>
      </c>
      <c r="I19" s="104" t="s">
        <v>29</v>
      </c>
      <c r="J19" s="105" t="s">
        <v>6</v>
      </c>
      <c r="K19" s="50" t="s">
        <v>53</v>
      </c>
      <c r="L19" s="104" t="s">
        <v>2</v>
      </c>
      <c r="M19" s="113" t="s">
        <v>30</v>
      </c>
    </row>
    <row r="20" spans="1:13" ht="24.95" customHeight="1" x14ac:dyDescent="0.3">
      <c r="A20" s="150" t="s">
        <v>14</v>
      </c>
      <c r="B20" s="140" t="s">
        <v>41</v>
      </c>
      <c r="C20" s="142">
        <v>0.44500000000000001</v>
      </c>
      <c r="D20" s="58" t="s">
        <v>44</v>
      </c>
      <c r="E20" s="23" t="s">
        <v>33</v>
      </c>
      <c r="F20" s="26">
        <v>445500000</v>
      </c>
      <c r="G20" s="25">
        <v>0.44500000000000001</v>
      </c>
      <c r="H20" s="43">
        <f>F20*G20</f>
        <v>198247500</v>
      </c>
      <c r="I20" s="14">
        <f>H20*C$20</f>
        <v>88220137.5</v>
      </c>
      <c r="J20" s="148">
        <f>I26/G1</f>
        <v>0.82349607620817844</v>
      </c>
      <c r="K20" s="170">
        <f>C5</f>
        <v>10</v>
      </c>
      <c r="L20" s="131">
        <v>1</v>
      </c>
      <c r="M20" s="172">
        <f>K20*L20</f>
        <v>10</v>
      </c>
    </row>
    <row r="21" spans="1:13" ht="24.95" customHeight="1" x14ac:dyDescent="0.3">
      <c r="A21" s="151"/>
      <c r="B21" s="136"/>
      <c r="C21" s="143"/>
      <c r="D21" s="59" t="s">
        <v>44</v>
      </c>
      <c r="E21" s="97"/>
      <c r="F21" s="42">
        <v>336000000</v>
      </c>
      <c r="G21" s="27">
        <v>0.54500000000000004</v>
      </c>
      <c r="H21" s="44">
        <f t="shared" ref="H21:H25" si="2">F21*G21</f>
        <v>183120000</v>
      </c>
      <c r="I21" s="15">
        <f>H21*C$20</f>
        <v>81488400</v>
      </c>
      <c r="J21" s="149"/>
      <c r="K21" s="171"/>
      <c r="L21" s="132"/>
      <c r="M21" s="173"/>
    </row>
    <row r="22" spans="1:13" ht="24.95" customHeight="1" x14ac:dyDescent="0.3">
      <c r="A22" s="152"/>
      <c r="B22" s="141"/>
      <c r="C22" s="144"/>
      <c r="D22" s="66" t="s">
        <v>44</v>
      </c>
      <c r="E22" s="98"/>
      <c r="F22" s="67">
        <v>336000000</v>
      </c>
      <c r="G22" s="65">
        <v>0.54</v>
      </c>
      <c r="H22" s="68">
        <f t="shared" si="2"/>
        <v>181440000</v>
      </c>
      <c r="I22" s="69">
        <f>H22*C$20</f>
        <v>80740800</v>
      </c>
      <c r="J22" s="149"/>
      <c r="K22" s="171"/>
      <c r="L22" s="132"/>
      <c r="M22" s="173"/>
    </row>
    <row r="23" spans="1:13" ht="24.95" customHeight="1" x14ac:dyDescent="0.3">
      <c r="A23" s="150" t="s">
        <v>13</v>
      </c>
      <c r="B23" s="140" t="s">
        <v>20</v>
      </c>
      <c r="C23" s="142">
        <v>0.435</v>
      </c>
      <c r="D23" s="58" t="s">
        <v>44</v>
      </c>
      <c r="E23" s="96"/>
      <c r="F23" s="26">
        <v>485280000</v>
      </c>
      <c r="G23" s="25">
        <v>0.47</v>
      </c>
      <c r="H23" s="2">
        <f t="shared" si="2"/>
        <v>228081600</v>
      </c>
      <c r="I23" s="70">
        <f>H23*C$23</f>
        <v>99215496</v>
      </c>
      <c r="J23" s="149"/>
      <c r="K23" s="171"/>
      <c r="L23" s="132"/>
      <c r="M23" s="173"/>
    </row>
    <row r="24" spans="1:13" ht="24.95" customHeight="1" x14ac:dyDescent="0.3">
      <c r="A24" s="151"/>
      <c r="B24" s="136"/>
      <c r="C24" s="143"/>
      <c r="D24" s="60" t="s">
        <v>44</v>
      </c>
      <c r="E24" s="99"/>
      <c r="F24" s="28">
        <v>696000000</v>
      </c>
      <c r="G24" s="29">
        <v>0.4</v>
      </c>
      <c r="H24" s="3">
        <f t="shared" si="2"/>
        <v>278400000</v>
      </c>
      <c r="I24" s="4">
        <f>H24*C$23</f>
        <v>121104000</v>
      </c>
      <c r="J24" s="149"/>
      <c r="K24" s="171"/>
      <c r="L24" s="132"/>
      <c r="M24" s="173"/>
    </row>
    <row r="25" spans="1:13" ht="24.95" customHeight="1" x14ac:dyDescent="0.3">
      <c r="A25" s="152"/>
      <c r="B25" s="141"/>
      <c r="C25" s="144"/>
      <c r="D25" s="71" t="s">
        <v>44</v>
      </c>
      <c r="E25" s="100"/>
      <c r="F25" s="32">
        <v>495000000</v>
      </c>
      <c r="G25" s="31">
        <v>0.9</v>
      </c>
      <c r="H25" s="13">
        <f t="shared" si="2"/>
        <v>445500000</v>
      </c>
      <c r="I25" s="72">
        <f>H25*C$23</f>
        <v>193792500</v>
      </c>
      <c r="J25" s="149"/>
      <c r="K25" s="171"/>
      <c r="L25" s="132"/>
      <c r="M25" s="173"/>
    </row>
    <row r="26" spans="1:13" ht="24.95" customHeight="1" x14ac:dyDescent="0.3">
      <c r="A26" s="6"/>
      <c r="B26" s="7" t="s">
        <v>21</v>
      </c>
      <c r="C26" s="62">
        <f>SUM(C20:C25)</f>
        <v>0.88</v>
      </c>
      <c r="D26" s="61"/>
      <c r="E26" s="7"/>
      <c r="F26" s="8"/>
      <c r="G26" s="9"/>
      <c r="H26" s="8"/>
      <c r="I26" s="10">
        <f>SUM(I20:I25)</f>
        <v>664561333.5</v>
      </c>
      <c r="J26" s="52"/>
      <c r="K26" s="53"/>
      <c r="L26" s="53"/>
      <c r="M26" s="54"/>
    </row>
    <row r="27" spans="1:13" ht="24.95" customHeight="1" x14ac:dyDescent="0.3">
      <c r="B27" s="1" t="s">
        <v>3</v>
      </c>
      <c r="F27" s="5"/>
      <c r="G27" s="11"/>
    </row>
    <row r="28" spans="1:13" ht="24.95" customHeight="1" x14ac:dyDescent="0.3">
      <c r="F28" s="5"/>
      <c r="G28" s="11"/>
    </row>
    <row r="29" spans="1:13" ht="24.95" customHeight="1" x14ac:dyDescent="0.3">
      <c r="A29" s="145" t="s">
        <v>49</v>
      </c>
      <c r="B29" s="146"/>
      <c r="C29" s="164"/>
      <c r="D29" s="126" t="s">
        <v>35</v>
      </c>
      <c r="E29" s="127"/>
      <c r="F29" s="127"/>
      <c r="G29" s="127"/>
      <c r="H29" s="127"/>
      <c r="I29" s="128"/>
    </row>
    <row r="30" spans="1:13" ht="48" customHeight="1" x14ac:dyDescent="0.3">
      <c r="A30" s="51" t="s">
        <v>28</v>
      </c>
      <c r="B30" s="48" t="s">
        <v>15</v>
      </c>
      <c r="C30" s="48" t="s">
        <v>51</v>
      </c>
      <c r="D30" s="73" t="s">
        <v>48</v>
      </c>
      <c r="E30" s="48" t="s">
        <v>37</v>
      </c>
      <c r="F30" s="49" t="s">
        <v>52</v>
      </c>
      <c r="G30" s="109" t="s">
        <v>9</v>
      </c>
      <c r="H30" s="104" t="s">
        <v>5</v>
      </c>
      <c r="I30" s="91" t="s">
        <v>31</v>
      </c>
    </row>
    <row r="31" spans="1:13" ht="24.95" customHeight="1" x14ac:dyDescent="0.3">
      <c r="A31" s="106" t="s">
        <v>14</v>
      </c>
      <c r="B31" s="82" t="s">
        <v>41</v>
      </c>
      <c r="C31" s="81">
        <v>0.44500000000000001</v>
      </c>
      <c r="D31" s="83" t="s">
        <v>17</v>
      </c>
      <c r="E31" s="23" t="s">
        <v>33</v>
      </c>
      <c r="F31" s="129">
        <f>C6</f>
        <v>8</v>
      </c>
      <c r="G31" s="110">
        <f>C31*$F$31</f>
        <v>3.56</v>
      </c>
      <c r="H31" s="89">
        <v>0.9</v>
      </c>
      <c r="I31" s="84">
        <f>G31*H31</f>
        <v>3.2040000000000002</v>
      </c>
    </row>
    <row r="32" spans="1:13" ht="24.95" customHeight="1" x14ac:dyDescent="0.3">
      <c r="A32" s="107" t="s">
        <v>13</v>
      </c>
      <c r="B32" s="85" t="s">
        <v>20</v>
      </c>
      <c r="C32" s="86">
        <v>0.435</v>
      </c>
      <c r="D32" s="87" t="s">
        <v>19</v>
      </c>
      <c r="E32" s="101"/>
      <c r="F32" s="130"/>
      <c r="G32" s="111">
        <f t="shared" ref="G32" si="3">C32*$F$31</f>
        <v>3.48</v>
      </c>
      <c r="H32" s="90">
        <v>1</v>
      </c>
      <c r="I32" s="88">
        <f>G32*H32</f>
        <v>3.48</v>
      </c>
    </row>
    <row r="33" spans="1:9" ht="24.95" customHeight="1" x14ac:dyDescent="0.3">
      <c r="A33" s="121"/>
      <c r="B33" s="122" t="s">
        <v>21</v>
      </c>
      <c r="C33" s="123">
        <f>SUM(C31:C32)</f>
        <v>0.88</v>
      </c>
      <c r="D33" s="121"/>
      <c r="E33" s="124"/>
      <c r="F33" s="124"/>
      <c r="G33" s="122"/>
      <c r="H33" s="124"/>
      <c r="I33" s="125">
        <f>SUM(I31:I32)</f>
        <v>6.6840000000000002</v>
      </c>
    </row>
    <row r="34" spans="1:9" ht="24.95" customHeight="1" x14ac:dyDescent="0.3">
      <c r="B34" s="1" t="s">
        <v>4</v>
      </c>
    </row>
    <row r="35" spans="1:9" ht="24.95" customHeight="1" x14ac:dyDescent="0.3">
      <c r="A35" s="102"/>
    </row>
  </sheetData>
  <mergeCells count="40">
    <mergeCell ref="A29:C29"/>
    <mergeCell ref="K10:K12"/>
    <mergeCell ref="M10:M12"/>
    <mergeCell ref="M13:M14"/>
    <mergeCell ref="K20:K25"/>
    <mergeCell ref="M20:M25"/>
    <mergeCell ref="D18:M18"/>
    <mergeCell ref="A10:A12"/>
    <mergeCell ref="B10:B12"/>
    <mergeCell ref="C10:C12"/>
    <mergeCell ref="I10:I12"/>
    <mergeCell ref="J10:J12"/>
    <mergeCell ref="A13:A14"/>
    <mergeCell ref="B13:B14"/>
    <mergeCell ref="C13:C14"/>
    <mergeCell ref="A20:A22"/>
    <mergeCell ref="A1:E1"/>
    <mergeCell ref="B2:E2"/>
    <mergeCell ref="D8:M8"/>
    <mergeCell ref="A8:C8"/>
    <mergeCell ref="A3:B3"/>
    <mergeCell ref="A4:B4"/>
    <mergeCell ref="A5:B5"/>
    <mergeCell ref="A6:B6"/>
    <mergeCell ref="E4:E6"/>
    <mergeCell ref="B20:B22"/>
    <mergeCell ref="C20:C22"/>
    <mergeCell ref="A18:C18"/>
    <mergeCell ref="J20:J25"/>
    <mergeCell ref="A23:A25"/>
    <mergeCell ref="B23:B25"/>
    <mergeCell ref="C23:C25"/>
    <mergeCell ref="D29:I29"/>
    <mergeCell ref="F31:F32"/>
    <mergeCell ref="L10:L12"/>
    <mergeCell ref="L13:L14"/>
    <mergeCell ref="L20:L25"/>
    <mergeCell ref="K13:K14"/>
    <mergeCell ref="I13:I14"/>
    <mergeCell ref="J13:J14"/>
  </mergeCells>
  <phoneticPr fontId="16" type="noConversion"/>
  <pageMargins left="0.69999998807907104" right="0.69999998807907104" top="0.75" bottom="0.75" header="0.30000001192092896" footer="0.30000001192092896"/>
  <pageSetup paperSize="8" scale="65" orientation="landscape" r:id="rId1"/>
  <ignoredErrors>
    <ignoredError sqref="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고수현</cp:lastModifiedBy>
  <cp:revision>1</cp:revision>
  <cp:lastPrinted>2020-10-05T01:32:56Z</cp:lastPrinted>
  <dcterms:created xsi:type="dcterms:W3CDTF">2020-08-11T07:59:09Z</dcterms:created>
  <dcterms:modified xsi:type="dcterms:W3CDTF">2022-03-15T06:25:26Z</dcterms:modified>
  <cp:version>1100.0100.01</cp:version>
</cp:coreProperties>
</file>